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firstSheet="2" activeTab="2"/>
  </bookViews>
  <sheets>
    <sheet name="00（原版）" sheetId="3" state="hidden" r:id="rId1"/>
    <sheet name="00" sheetId="4" state="hidden" r:id="rId2"/>
    <sheet name="00 " sheetId="5" r:id="rId3"/>
  </sheets>
  <definedNames>
    <definedName name="_xlnm._FilterDatabase" localSheetId="0" hidden="1">'00（原版）'!$A$4:$M$22</definedName>
    <definedName name="_xlnm._FilterDatabase" localSheetId="1" hidden="1">'00'!$A$4:$M$29</definedName>
    <definedName name="_xlnm._FilterDatabase" localSheetId="2" hidden="1">'00 '!$A$4:$N$7</definedName>
    <definedName name="_xlnm.Print_Titles" localSheetId="0">'00（原版）'!$2:$4</definedName>
    <definedName name="_xlnm.Print_Titles" localSheetId="1">'00'!$2:$4</definedName>
    <definedName name="_xlnm.Print_Area" localSheetId="1">'00'!$A$1:$O$22</definedName>
    <definedName name="_xlnm.Print_Titles" localSheetId="2">'00 '!$2:$2</definedName>
    <definedName name="_xlnm.Print_Area" localSheetId="2">'00 '!$A$1:$N$7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<sst xmlns="http://schemas.openxmlformats.org/spreadsheetml/2006/main" count="361" uniqueCount="160">
  <si>
    <t>附件</t>
  </si>
  <si>
    <t>灵丘县2026年度提前批中央和省级资金拟使用计划表</t>
  </si>
  <si>
    <t>序号</t>
  </si>
  <si>
    <t>项目类型</t>
  </si>
  <si>
    <t>项目名称</t>
  </si>
  <si>
    <t>实施地点</t>
  </si>
  <si>
    <t>是否脱贫村</t>
  </si>
  <si>
    <t>项目主管单位</t>
  </si>
  <si>
    <t>项目实施单位
及负责人</t>
  </si>
  <si>
    <t>建设内容及规模</t>
  </si>
  <si>
    <t>拟使用计划</t>
  </si>
  <si>
    <t>是否
入库</t>
  </si>
  <si>
    <t>是否
纳入
计划</t>
  </si>
  <si>
    <t>建设
内容
是否
相同</t>
  </si>
  <si>
    <t>资金
是否
相同</t>
  </si>
  <si>
    <t>预算
总投资
（万元）</t>
  </si>
  <si>
    <t>中央资金
（万元）</t>
  </si>
  <si>
    <t>省级资金
（万元）</t>
  </si>
  <si>
    <t>产业发展</t>
  </si>
  <si>
    <t>武灵镇庄头村民宿扩建项目</t>
  </si>
  <si>
    <t>庄头村</t>
  </si>
  <si>
    <t>否</t>
  </si>
  <si>
    <t>武灵镇人民政府</t>
  </si>
  <si>
    <t>庄头村股份经济合作社
邓永霞</t>
  </si>
  <si>
    <t>新建民宿10套，建筑面积共计580平米，及其水电暖配套设施完善。</t>
  </si>
  <si>
    <t>是</t>
  </si>
  <si>
    <t>上寨镇“上寨三香”加工车间建设项目</t>
  </si>
  <si>
    <t>上寨村</t>
  </si>
  <si>
    <t>上寨镇人民政府</t>
  </si>
  <si>
    <t>上寨镇人民政府    宋平</t>
  </si>
  <si>
    <t>新建“上寨三香”（寨上香米、灵菽香干、烟墨香猪）加工包装车间 300平米、原料储备库260平米、购置真空包装机1台、劈半机、砌骨机、不锈钢分割案等加工生产设备，水泥地面硬化1200平米，污水管道200米、沉淀池1座。</t>
  </si>
  <si>
    <t>落水河乡三山村设施蔬菜产业示范园项目</t>
  </si>
  <si>
    <t>三山村</t>
  </si>
  <si>
    <t>落水河乡人民政府</t>
  </si>
  <si>
    <t>三山村三山组股份经济合作社
岳吉</t>
  </si>
  <si>
    <t>建设标准暖棚25个，进行场地整理100亩，配套田间道路、排水沟、蓄水池、引水管网及电力设施等。</t>
  </si>
  <si>
    <t>落水河乡北水芦村设施蔬菜大棚建设项目</t>
  </si>
  <si>
    <t>北水芦村</t>
  </si>
  <si>
    <t>北水芦村股份经济合作社
马建军</t>
  </si>
  <si>
    <t>建设现代日光温室大棚10400平方米，配套卷帘机、棉被、水肥一体设备、水培设施等。</t>
  </si>
  <si>
    <t>乡村建设行动</t>
  </si>
  <si>
    <t>武灵镇灵源村瓦窑湾道路及污水管道修建项目</t>
  </si>
  <si>
    <t>灵源村</t>
  </si>
  <si>
    <t>灵源村股份经济合作社
马占旺</t>
  </si>
  <si>
    <t>对村内11条破损严重道路进行硬化：
瓦窑洼6条道路：
1.925平米（长370米，宽2.5米），铺设混凝土路，并同步新建污水管道； 
2.1025平米（长410米，宽2.5米）铺设沥青路面，并同步新建污水管道；
3.1375平米（长550米，宽2.5米）铺设混凝土路，并同步新建污水管道；
4.400平米（长160米，宽2.5米）铺设混凝土路，并同步新建污水管道；
5.650平米（长260米，宽2.5米）铺设混凝土路，并同步新建污水管道；
6.1000平米（长400米，宽2.5米）铺设混凝土路，并同步新建污水管道；
烈士陵园3条道路：
7.冷库路：850平米（长340米，宽2.5米）铺设沥青路面，并同步新建污水管道；
8.商业家属路：800平米（长320米，宽2.5米）铺设沥青路面，并同步新建污水管道；
9.前街路：3075平米（长1230，宽2.5米），铺设混凝土路，并同步新建污水管道；
10.150平米（长60米，宽2.5米），铺设混凝土路，并同步新建污水管道；                                                         11.村南蔬菜大棚新建混凝土路4500平米.
总计：新建混凝土路面12100平米，新建沥青路面2650平米，新建污水管道3870米。</t>
  </si>
  <si>
    <t>2026年武灵镇城内村千万工程人居环境整治项目</t>
  </si>
  <si>
    <t>城内村</t>
  </si>
  <si>
    <t>城内村股份经济合作社
高秀山</t>
  </si>
  <si>
    <t>1.粮食局南巷新建混凝土路面，长225米，宽1.2米，面积270平米，并同步新建污水管道；
2.后北城大巷新建沥青路面，长272米，宽3.8米，面积1033.6平米，并同步新建污水管道
3.生生南北巷与李志军西南北巷新建混凝土路面，长114米，宽1.5米,面积171平米，并同步新建污水管道；
4.二公司巷新建沥青路面，长96米，宽3.5米，面积336平米，并同步新建污水管道；
5.大场巷新建新建混凝土路面，长181米，宽2米，面积362平米，并同步新建污水管道；
6.新村南北东巷（王继胜）新建沥青路面，长218米，宽3米，面积654平米，并同步新建污水管道；
7.新村南北中巷（张权）新建沥青路面，长281米，宽4米，面积1124平米，并同步新建污水管道；
8.南花园新建混凝土路面，长177米，宽1米，面积177平米，并同步新建污水管道；                                                          9.生生东西巷新建混凝土路面，长143米，宽1.1米，面积157.3平米，并同步新建污水管道；
10.新村东巷，长432米，宽3米，面积1296平米，并同步新建污水管道；
11.建混凝土巷道路长990米，宽3米，面积2970平米。
总计：新建混凝土路面5403.3平米，新建沥青路面3147.3平米，新建污水管道2139米。</t>
  </si>
  <si>
    <t>武灵镇魁见村道路维修硬化及污水管道维修改造项目</t>
  </si>
  <si>
    <t>魁见村</t>
  </si>
  <si>
    <t>魁见村股份经济合作社
刘波</t>
  </si>
  <si>
    <t>1.三中南路1565平米（长313米、宽5米），铺设沥青路面，无下水；；
2.巷道423平米（长235米、宽1.8米），铺设混凝土路面，并同步新建污水管道；
3.巷道297平米（长165米、宽1.8米)，铺设混凝土路面，并同步新建污水管道；
4.巷道203.4平米（长113米、宽1.8米），铺设混凝土路面，并同步新建污水管道；
5.巷道752.4平米（长418米、宽1.8米)，铺设混凝土路面，并同步新建污水管道；
6.巷道752.4平米（长418米、宽1.8米)，铺设混凝土路面，并同步新建污水管道；
7.巷道522平米（长290米、宽1.8米），铺设混凝土路面，并同步新建污水管道；
8.巷道900平米（长300米、宽3米），铺设混凝土路面，并同步新建污水管道；
9.巷道575平米（长230米、宽2.5米），铺设混凝土路面，并同步新建污水管道；
10.巷道234平米（长130米、宽1.8米），铺设混凝土路面，并同步新建污水管道；
11.巷道180平米（长100米、宽1.8米），铺设混凝土路面，                                                                         12.村内新建混凝土路面停车场3500平米
总计：新建混凝土路面8339.2平米，新建沥青路面1565平米，新建污水管道2299米。</t>
  </si>
  <si>
    <t>东河南镇北张庄村街道硬化及雨水管道铺设工程</t>
  </si>
  <si>
    <t>北张庄村</t>
  </si>
  <si>
    <t>东河南镇人民政府</t>
  </si>
  <si>
    <t>北张庄村股份经济合作社
赵进贤</t>
  </si>
  <si>
    <t>沥青混凝土硬化街巷21625平米，铺设DN400雨水管网1547米。</t>
  </si>
  <si>
    <t>石家田乡养鸭场基础设施配套项目</t>
  </si>
  <si>
    <t>马湾村</t>
  </si>
  <si>
    <t>石家田乡人民政府</t>
  </si>
  <si>
    <t>石家田乡人民政府
王强</t>
  </si>
  <si>
    <t>新建长度6430米，宽度4米混凝土道路，安装500KVA变压器配套1250米电力线路；铺设1500米自来水管道；</t>
  </si>
  <si>
    <t>石家田乡农田灌溉项目</t>
  </si>
  <si>
    <t>孙庄村
温东堡村
温北堡村
石家田村</t>
  </si>
  <si>
    <t>平整农田2882.73亩；维修10间机井房，铺设De90PE灌溉管22000米，铺设电缆8000米，安装变频启动柜10台；</t>
  </si>
  <si>
    <t>下关乡铁角台村民宿改造配套项目</t>
  </si>
  <si>
    <t>铁角台村</t>
  </si>
  <si>
    <t>下关乡人民政府</t>
  </si>
  <si>
    <t>下关乡人民政府
周祥</t>
  </si>
  <si>
    <t>室内改造提升面积278 平米，建设厨房餐厅面积88平米，配套相关生活设施设备。建设污水渗水井三个，自来水井一个，民宿大门两套，石头围墙75米及配套院内设施等。</t>
  </si>
  <si>
    <t>2026年赵北乡香菇大棚建设项目</t>
  </si>
  <si>
    <t>白崖峪村</t>
  </si>
  <si>
    <t>赵北乡人民政府</t>
  </si>
  <si>
    <t>白崖峪村股份经济合作社
张永宏</t>
  </si>
  <si>
    <t>新建20个香菇温室大棚（占地12000㎡）约及配套设施，冷库一座200㎡，水、电、暖三通工程，监控设施。</t>
  </si>
  <si>
    <t>2026年赵北乡沙棘生产线配套项目</t>
  </si>
  <si>
    <t>岭底村</t>
  </si>
  <si>
    <t>岭底村股份经济合作社
彭有</t>
  </si>
  <si>
    <t>购置HPP超高压食品灭菌设备1套。</t>
  </si>
  <si>
    <t>乡村建设
行动</t>
  </si>
  <si>
    <t>2026年武灵镇作新村农村污水改造治理</t>
  </si>
  <si>
    <t>作新村</t>
  </si>
  <si>
    <t>作新村股份经济合作社
丁记明</t>
  </si>
  <si>
    <t>新建150立方污水处理站一座，村中心街新建Φ300水泥排污管道600米，中心街排污管道至污水处理站新建Φ300水泥管道50米。</t>
  </si>
  <si>
    <t>2026年武灵镇麻咀村新建冷库项目</t>
  </si>
  <si>
    <t>麻咀村</t>
  </si>
  <si>
    <t>麻咀村股份经济合作社
张杰</t>
  </si>
  <si>
    <t>1、新建冷库棚体，面积800平米，安装2000立方米冷库；
2、新建水井1座，直埋400米4×50电缆；
3、混凝土硬化1000平米，砌筑50米长毛石坝。</t>
  </si>
  <si>
    <t>合计</t>
  </si>
  <si>
    <t>产业</t>
  </si>
  <si>
    <t>占比</t>
  </si>
  <si>
    <t>到账资金（不含以工代赈140万）</t>
  </si>
  <si>
    <t>其中：集体经济项目资金</t>
  </si>
  <si>
    <t>自筹资金（万元）</t>
  </si>
  <si>
    <t>上寨镇人民政府         宋平</t>
  </si>
  <si>
    <t>扩建上寨镇帮扶车间，灵菽香干已投产，新建“上寨三香”寨上香米、烟墨香猪加工包装车间约300平米、原料储备库100平米、冷库30平米；购置真空包装机、劈半机、砌骨机、不锈钢分割案，稻米加工设备等8套生产设备，沥青地面约1200平米，污水管道200米、沉淀池1座，暖气安装、变压器增容及照明设施等配套。</t>
  </si>
  <si>
    <t>建设现代日光温室大棚10400平方米，配套卷帘机、棉被、水培设施等。</t>
  </si>
  <si>
    <t>对村内11条破损严重道路进行硬化：
瓦窑洼6条道路：
1.925平米（长370米，宽2.5米），铺设混凝土路，并同步新建污水管道； 
2.1025平米（长410米，宽2.5米）铺设沥青路面，并同步新建污水管道；
3.1375平米（长550米，宽2.5米）铺设混凝土路，并同步新建污水管道；
4.400平米（长160米，宽2.5米）铺设混凝土路，并同步新建污水管道；
5.650平米（长260米，宽2.5米）铺设混凝土路，并同步新建污水管道；
6.1000平米（长400米，宽2.5米）铺设混凝土路，并同步新建污水管道；
烈士陵园3条道路：
7.冷库路：850平米（长340米，宽2.5米）铺设沥青路面，并同步新建污水管道；
8.商业家属路：800平米（长320米，宽2.5米）铺设沥青路面，并同步新建污水管道；
9.前街路：3075平米（长1230，宽2.5米），铺设混凝土路，并同步新建污水管道；
10.150平米（长60米，宽2.5米），铺设混凝土路，并同步新建污水管道；                                                         11.灵源村加油站南及蔬菜大棚新建混凝土路4500平米.
总计：新建混凝土路面12100平米，新建沥青路面2650平米，新建污水管道3870米。</t>
  </si>
  <si>
    <t>沥青混凝土硬化主街巷约6300平米及路肩等，C25水泥混凝土硬化巷道约15000平米，铺设DN400雨水管网1547米。</t>
  </si>
  <si>
    <t>平整农田2968亩；维修10间机井房，铺设De90PE灌溉管21000米，安装变频启动柜10台，安装变压器6台，铺设电缆5300米；</t>
  </si>
  <si>
    <t>下关乡铁角台村民宿提升工程项目</t>
  </si>
  <si>
    <t>室内外改造提升面积278平米，建设厨房餐厅面积88平米，配套相关生活设施设备。建设污水渗水井三个，自来水井一个，民宿大门两套，石头围墙75米及配套院内设施等。</t>
  </si>
  <si>
    <t>2026年奥康屠宰羊生产线</t>
  </si>
  <si>
    <t>武灵镇南环路南侧</t>
  </si>
  <si>
    <t>灵丘县畜
牧兽医服务中心</t>
  </si>
  <si>
    <t>乡村振兴投资公司
武斌</t>
  </si>
  <si>
    <t>1、羊屠宰加工生产线一条，预计资金180万元。
2、车间环氧地坪2656㎡，预计资金45万元。
3、排酸库设备4800m³，预计资金160万元。                                                                             4、红脏、白脏、头蹄间等工作间740㎡，预计资金88万元。
5、副食品冷藏库、速冻库，预计资金120万元。
6、污水处理及风送系统、预计资金78万元。
7、室内照明、上水、取暖、消防等设施设备，预计资金170万元。
   合计841万元，申请补助资金600万元，企业自筹241万元。</t>
  </si>
  <si>
    <t>东河南镇特优蔬菜基地配套设施项目</t>
  </si>
  <si>
    <t>东河南镇东河南村</t>
  </si>
  <si>
    <t>东河南镇人民政府            张旗</t>
  </si>
  <si>
    <t>新建园区生产道路约16200平米，购置安装分布式蔬菜预冷设施10套，新建塑料连栋示范温室1280平米、集中水肥一体化系统3套，配套园区变压器1台、安装园区防护网3000米、其他农事附属设施等。</t>
  </si>
  <si>
    <t>2026年武灵镇东玄风村人居环境整治项目</t>
  </si>
  <si>
    <t>东玄风村</t>
  </si>
  <si>
    <t>东玄风村股份经济合作社
马春</t>
  </si>
  <si>
    <t>新建硬化道路村西主街4500平米，硬化村内主要巷道3500平米（长1000米，宽3.5米）。</t>
  </si>
  <si>
    <t>上寨镇农村环境提升项目</t>
  </si>
  <si>
    <t>上寨镇上寨村、下寨北村</t>
  </si>
  <si>
    <t>上寨镇人民政府
宋平</t>
  </si>
  <si>
    <t>水泥路硬化约4000平米，新建护村坝约200米，安装太阳能路灯约160盏等。</t>
  </si>
  <si>
    <t>肉鸭立体养殖鸭舍建设</t>
  </si>
  <si>
    <t>武灵镇东武庄村</t>
  </si>
  <si>
    <t>建全自动立体养殖鸭舍4栋，建筑总面积6732平米,其中衔接资金部分395万建设面积2244平米，剩下800万元公司自筹可建4488平米</t>
  </si>
  <si>
    <t>预留集体经济项目资金</t>
  </si>
  <si>
    <t>集体经济项目</t>
  </si>
  <si>
    <t>项目管理费</t>
  </si>
  <si>
    <t>2026项目管理费</t>
  </si>
  <si>
    <t>200用于交通补贴</t>
  </si>
  <si>
    <t>灵丘县2026年提前批省级财政常态化帮扶资金使用计划表</t>
  </si>
  <si>
    <t>项目类别</t>
  </si>
  <si>
    <t>建设性质</t>
  </si>
  <si>
    <t>实施期限</t>
  </si>
  <si>
    <t>责任单位</t>
  </si>
  <si>
    <t>实施单位
及责任人</t>
  </si>
  <si>
    <t>资金投入（万元）</t>
  </si>
  <si>
    <t>绩效目标</t>
  </si>
  <si>
    <t>联农带农机制</t>
  </si>
  <si>
    <t>备注</t>
  </si>
  <si>
    <t>计划开工
时   间</t>
  </si>
  <si>
    <t>计划完工
时   间</t>
  </si>
  <si>
    <t>石家田乡农业生产基础设施提升项目</t>
  </si>
  <si>
    <t>改建</t>
  </si>
  <si>
    <t>2026年4月</t>
  </si>
  <si>
    <t>2026年10月</t>
  </si>
  <si>
    <t>平整农田2900亩左右；维修10间机井房，铺设De90PE灌溉管约21000米，安装变频启动柜10台，安装变压器6台，铺设电缆约5300米；</t>
  </si>
  <si>
    <t>通过该项目的实施，达到平整土地，修整灌溉设施，粮食增产增收的目的。</t>
  </si>
  <si>
    <t>修整灌溉设施，平整土地，使农户土地增加抗干旱风险能力</t>
  </si>
  <si>
    <t>唐河十里蔬菜长廊项目（东河南项目区）</t>
  </si>
  <si>
    <t>新建</t>
  </si>
  <si>
    <t>东河南村</t>
  </si>
  <si>
    <t>灵丘县现代农业发展中心</t>
  </si>
  <si>
    <t>乡村振兴投资有限公司
武斌</t>
  </si>
  <si>
    <t>新建园区生产道路约16200平米，购置安装分布式蔬菜预冷设施10套，新建塑料连栋示范温室1280平米、新建覆被式日光温室4栋约10亩；集中水肥一体化系统3套，配套园区变压器1台、安装园区防护网3000米、其他农事附属设施等。</t>
  </si>
  <si>
    <t>通过建设现代化设施农业生产基地，引领本地设施农业更新生产技术，拓宽销售渠道，带动农户增收。</t>
  </si>
  <si>
    <t>1、通过集中流转农户土地建设温室大棚，农户可获得稳定的土地流转租金。2、“技术示范+产业带动”机制，提升农户科学种植水平，增加就业岗位，辐射带动周边群众增收。</t>
  </si>
  <si>
    <t>石家田乡马湾村基础设施建设项目</t>
  </si>
  <si>
    <t>石家田乡马湾村</t>
  </si>
  <si>
    <t>新建5000米左右混凝土道路；安装500KVA变压器一台，配套1150米左右电力线路；铺设1500米左右自来水管道；</t>
  </si>
  <si>
    <t>通过该项目的实施，达到硬化道路，完善供水供电设施的目的</t>
  </si>
  <si>
    <t>完善道路，供水供电设施，为后续项目的实施打下坚实的基础，同时方便村民出行和生活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</si>
</sst>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仿宋"/>
      <charset val="134"/>
    </font>
    <font>
      <sz val="14"/>
      <color theme="1"/>
      <name val="宋体"/>
      <charset val="134"/>
      <scheme val="minor"/>
    </font>
    <font>
      <sz val="16"/>
      <name val="黑体"/>
      <charset val="134"/>
    </font>
    <font>
      <sz val="14"/>
      <name val="宋体"/>
      <charset val="134"/>
      <scheme val="minor"/>
    </font>
    <font>
      <sz val="24"/>
      <name val="方正小标宋简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14"/>
      <name val="仿宋"/>
      <charset val="134"/>
    </font>
    <font>
      <sz val="12"/>
      <name val="宋体"/>
      <charset val="134"/>
      <scheme val="minor"/>
    </font>
    <font>
      <b/>
      <sz val="14"/>
      <name val="宋体"/>
      <charset val="134"/>
    </font>
    <font>
      <sz val="12"/>
      <name val="宋体"/>
      <charset val="134"/>
    </font>
    <font>
      <sz val="12"/>
      <name val="Arial Narrow"/>
      <charset val="134"/>
    </font>
    <font>
      <sz val="11"/>
      <name val="Arial Narrow"/>
      <charset val="134"/>
    </font>
    <font>
      <sz val="11"/>
      <name val="宋体"/>
      <charset val="134"/>
    </font>
    <font>
      <sz val="10"/>
      <name val="Arial Narrow"/>
      <charset val="134"/>
    </font>
    <font>
      <sz val="11"/>
      <color theme="1"/>
      <name val="Arial Narrow"/>
      <charset val="134"/>
    </font>
    <font>
      <sz val="12"/>
      <color rgb="FFFF0000"/>
      <name val="宋体"/>
      <charset val="134"/>
      <scheme val="minor"/>
    </font>
    <font>
      <sz val="10"/>
      <name val="宋体"/>
      <charset val="134"/>
    </font>
    <font>
      <sz val="12"/>
      <color rgb="FFFF0000"/>
      <name val="宋体"/>
      <charset val="134"/>
    </font>
    <font>
      <sz val="15"/>
      <color rgb="FFFF0000"/>
      <name val="仿宋"/>
      <charset val="134"/>
    </font>
    <font>
      <sz val="11"/>
      <color rgb="FFFF0000"/>
      <name val="宋体"/>
      <charset val="134"/>
    </font>
    <font>
      <sz val="15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11" applyNumberFormat="0" applyAlignment="0" applyProtection="0">
      <alignment vertical="center"/>
    </xf>
    <xf numFmtId="0" fontId="33" fillId="6" borderId="12" applyNumberFormat="0" applyAlignment="0" applyProtection="0">
      <alignment vertical="center"/>
    </xf>
    <xf numFmtId="0" fontId="34" fillId="6" borderId="11" applyNumberFormat="0" applyAlignment="0" applyProtection="0">
      <alignment vertical="center"/>
    </xf>
    <xf numFmtId="0" fontId="35" fillId="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43" fillId="0" borderId="0"/>
    <xf numFmtId="0" fontId="12" fillId="0" borderId="0" applyBorder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57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57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57" fontId="15" fillId="0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57" fontId="15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10" fontId="17" fillId="0" borderId="1" xfId="0" applyNumberFormat="1" applyFont="1" applyFill="1" applyBorder="1" applyAlignment="1">
      <alignment horizontal="center" vertical="center" wrapText="1"/>
    </xf>
    <xf numFmtId="10" fontId="17" fillId="0" borderId="0" xfId="0" applyNumberFormat="1" applyFont="1" applyFill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57" fontId="14" fillId="0" borderId="1" xfId="0" applyNumberFormat="1" applyFont="1" applyFill="1" applyBorder="1" applyAlignment="1">
      <alignment horizontal="center" vertical="center" wrapText="1"/>
    </xf>
    <xf numFmtId="57" fontId="14" fillId="0" borderId="0" xfId="0" applyNumberFormat="1" applyFont="1" applyFill="1" applyAlignment="1">
      <alignment horizontal="center" vertical="center" wrapText="1"/>
    </xf>
    <xf numFmtId="43" fontId="17" fillId="0" borderId="0" xfId="0" applyNumberFormat="1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57" fontId="12" fillId="2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57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57" fontId="23" fillId="0" borderId="1" xfId="0" applyNumberFormat="1" applyFont="1" applyFill="1" applyBorder="1" applyAlignment="1">
      <alignment horizontal="center" vertical="center" wrapText="1"/>
    </xf>
    <xf numFmtId="57" fontId="23" fillId="0" borderId="1" xfId="0" applyNumberFormat="1" applyFont="1" applyFill="1" applyBorder="1" applyAlignment="1">
      <alignment horizontal="left" vertical="center" wrapText="1"/>
    </xf>
    <xf numFmtId="10" fontId="0" fillId="0" borderId="1" xfId="0" applyNumberFormat="1" applyFill="1" applyBorder="1" applyAlignment="1">
      <alignment horizontal="center" vertical="center" wrapText="1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 3" xfId="49"/>
    <cellStyle name="常规 10 10 2 2" xfId="50"/>
    <cellStyle name="常规 2 13 2 3 3" xfId="51"/>
    <cellStyle name="常规 2 13 2" xfId="52"/>
    <cellStyle name="常规 12" xfId="53"/>
    <cellStyle name="常规 2 13" xfId="54"/>
    <cellStyle name="常规 10 10 2 2 2" xfId="55"/>
    <cellStyle name="常规 2 2" xfId="56"/>
    <cellStyle name="常规 2 3" xfId="57"/>
    <cellStyle name="常规 10" xfId="58"/>
    <cellStyle name="常规 10 2" xfId="59"/>
    <cellStyle name="常规 11 2" xfId="60"/>
    <cellStyle name="常规 18" xfId="61"/>
    <cellStyle name="常规 19" xfId="62"/>
    <cellStyle name="常规 2" xfId="63"/>
    <cellStyle name="常规 2 5" xfId="64"/>
    <cellStyle name="常规 3" xfId="65"/>
    <cellStyle name="常规 3 2" xfId="66"/>
    <cellStyle name="常规 4" xfId="67"/>
    <cellStyle name="常规 5" xfId="68"/>
    <cellStyle name="常规 7" xfId="69"/>
    <cellStyle name="常规_附件1-5 2" xfId="70"/>
  </cellStyle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zoomScale="80" zoomScaleNormal="80" zoomScalePageLayoutView="90" workbookViewId="0">
      <pane ySplit="4" topLeftCell="A10" activePane="bottomLeft" state="frozen"/>
      <selection/>
      <selection pane="bottomLeft" activeCell="C5" sqref="C5:C11"/>
    </sheetView>
  </sheetViews>
  <sheetFormatPr defaultColWidth="9" defaultRowHeight="45" customHeight="1"/>
  <cols>
    <col min="1" max="1" width="10.1416666666667" style="4" customWidth="1"/>
    <col min="2" max="2" width="16.5583333333333" style="5" customWidth="1"/>
    <col min="3" max="3" width="27.8083333333333" style="5" customWidth="1"/>
    <col min="4" max="4" width="12.2833333333333" style="4" customWidth="1"/>
    <col min="5" max="5" width="11.2583333333333" style="4" customWidth="1"/>
    <col min="6" max="6" width="18.1166666666667" style="4" customWidth="1"/>
    <col min="7" max="7" width="22.0333333333333" style="4" customWidth="1"/>
    <col min="8" max="8" width="105.466666666667" style="6" customWidth="1"/>
    <col min="9" max="9" width="12.025" style="4" customWidth="1"/>
    <col min="10" max="11" width="11.125" style="4" customWidth="1"/>
    <col min="12" max="15" width="7.175" style="4" customWidth="1"/>
    <col min="16" max="16384" width="9" style="4"/>
  </cols>
  <sheetData>
    <row r="1" s="1" customFormat="1" ht="35" customHeight="1" spans="1:15">
      <c r="A1" s="7" t="s">
        <v>0</v>
      </c>
      <c r="B1" s="8"/>
      <c r="C1" s="8"/>
      <c r="D1" s="1"/>
      <c r="E1" s="1"/>
      <c r="F1" s="1"/>
      <c r="G1" s="1"/>
      <c r="H1" s="9"/>
    </row>
    <row r="2" s="1" customFormat="1" ht="67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="1" customFormat="1" ht="26" customHeight="1" spans="1:15">
      <c r="A3" s="11" t="s">
        <v>2</v>
      </c>
      <c r="B3" s="19" t="s">
        <v>3</v>
      </c>
      <c r="C3" s="20" t="s">
        <v>4</v>
      </c>
      <c r="D3" s="11" t="s">
        <v>5</v>
      </c>
      <c r="E3" s="21" t="s">
        <v>6</v>
      </c>
      <c r="F3" s="21" t="s">
        <v>7</v>
      </c>
      <c r="G3" s="11" t="s">
        <v>8</v>
      </c>
      <c r="H3" s="11" t="s">
        <v>9</v>
      </c>
      <c r="I3" s="11" t="s">
        <v>10</v>
      </c>
      <c r="J3" s="11"/>
      <c r="K3" s="11"/>
      <c r="L3" s="11" t="s">
        <v>11</v>
      </c>
      <c r="M3" s="11" t="s">
        <v>12</v>
      </c>
      <c r="N3" s="11" t="s">
        <v>13</v>
      </c>
      <c r="O3" s="11" t="s">
        <v>14</v>
      </c>
    </row>
    <row r="4" s="1" customFormat="1" customHeight="1" spans="1:15">
      <c r="A4" s="11"/>
      <c r="B4" s="25"/>
      <c r="C4" s="20"/>
      <c r="D4" s="11"/>
      <c r="E4" s="26"/>
      <c r="F4" s="26"/>
      <c r="G4" s="11"/>
      <c r="H4" s="11"/>
      <c r="I4" s="11" t="s">
        <v>15</v>
      </c>
      <c r="J4" s="21" t="s">
        <v>16</v>
      </c>
      <c r="K4" s="21" t="s">
        <v>17</v>
      </c>
      <c r="L4" s="11"/>
      <c r="M4" s="11"/>
      <c r="N4" s="11"/>
      <c r="O4" s="11"/>
    </row>
    <row r="5" s="1" customFormat="1" ht="66" customHeight="1" spans="1:15">
      <c r="A5" s="27">
        <v>1</v>
      </c>
      <c r="B5" s="27" t="s">
        <v>18</v>
      </c>
      <c r="C5" s="28" t="s">
        <v>19</v>
      </c>
      <c r="D5" s="27" t="s">
        <v>20</v>
      </c>
      <c r="E5" s="29" t="s">
        <v>21</v>
      </c>
      <c r="F5" s="29" t="s">
        <v>22</v>
      </c>
      <c r="G5" s="29" t="s">
        <v>23</v>
      </c>
      <c r="H5" s="30" t="s">
        <v>24</v>
      </c>
      <c r="I5" s="27">
        <v>298</v>
      </c>
      <c r="J5" s="27">
        <v>298</v>
      </c>
      <c r="K5" s="33"/>
      <c r="L5" s="33" t="s">
        <v>25</v>
      </c>
      <c r="M5" s="33" t="s">
        <v>25</v>
      </c>
      <c r="N5" s="34" t="s">
        <v>25</v>
      </c>
      <c r="O5" s="34" t="s">
        <v>25</v>
      </c>
    </row>
    <row r="6" s="18" customFormat="1" ht="71" customHeight="1" spans="1:15">
      <c r="A6" s="27">
        <v>2</v>
      </c>
      <c r="B6" s="27" t="s">
        <v>18</v>
      </c>
      <c r="C6" s="27" t="s">
        <v>26</v>
      </c>
      <c r="D6" s="27" t="s">
        <v>27</v>
      </c>
      <c r="E6" s="29" t="s">
        <v>21</v>
      </c>
      <c r="F6" s="29" t="s">
        <v>28</v>
      </c>
      <c r="G6" s="27" t="s">
        <v>29</v>
      </c>
      <c r="H6" s="30" t="s">
        <v>30</v>
      </c>
      <c r="I6" s="27">
        <v>290</v>
      </c>
      <c r="J6" s="27">
        <v>290</v>
      </c>
      <c r="K6" s="36"/>
      <c r="L6" s="36" t="s">
        <v>21</v>
      </c>
      <c r="M6" s="36"/>
      <c r="N6" s="36"/>
      <c r="O6" s="36"/>
    </row>
    <row r="7" s="1" customFormat="1" ht="65" customHeight="1" spans="1:15">
      <c r="A7" s="27">
        <v>3</v>
      </c>
      <c r="B7" s="27" t="s">
        <v>18</v>
      </c>
      <c r="C7" s="27" t="s">
        <v>31</v>
      </c>
      <c r="D7" s="37" t="s">
        <v>32</v>
      </c>
      <c r="E7" s="29" t="s">
        <v>21</v>
      </c>
      <c r="F7" s="55" t="s">
        <v>33</v>
      </c>
      <c r="G7" s="27" t="s">
        <v>34</v>
      </c>
      <c r="H7" s="30" t="s">
        <v>35</v>
      </c>
      <c r="I7" s="27">
        <v>960</v>
      </c>
      <c r="J7" s="27">
        <v>960</v>
      </c>
      <c r="K7" s="34"/>
      <c r="L7" s="34" t="s">
        <v>21</v>
      </c>
      <c r="M7" s="34"/>
      <c r="N7" s="34"/>
      <c r="O7" s="34"/>
    </row>
    <row r="8" s="1" customFormat="1" ht="62" customHeight="1" spans="1:15">
      <c r="A8" s="27">
        <v>4</v>
      </c>
      <c r="B8" s="27" t="s">
        <v>18</v>
      </c>
      <c r="C8" s="27" t="s">
        <v>36</v>
      </c>
      <c r="D8" s="27" t="s">
        <v>37</v>
      </c>
      <c r="E8" s="29" t="s">
        <v>21</v>
      </c>
      <c r="F8" s="29" t="s">
        <v>33</v>
      </c>
      <c r="G8" s="27" t="s">
        <v>38</v>
      </c>
      <c r="H8" s="30" t="s">
        <v>39</v>
      </c>
      <c r="I8" s="27">
        <v>320</v>
      </c>
      <c r="J8" s="27">
        <v>320</v>
      </c>
      <c r="K8" s="34"/>
      <c r="L8" s="34" t="s">
        <v>21</v>
      </c>
      <c r="M8" s="34"/>
      <c r="N8" s="34"/>
      <c r="O8" s="34"/>
    </row>
    <row r="9" s="1" customFormat="1" ht="202" customHeight="1" spans="1:15">
      <c r="A9" s="27">
        <v>5</v>
      </c>
      <c r="B9" s="27" t="s">
        <v>40</v>
      </c>
      <c r="C9" s="28" t="s">
        <v>41</v>
      </c>
      <c r="D9" s="28" t="s">
        <v>42</v>
      </c>
      <c r="E9" s="29" t="s">
        <v>21</v>
      </c>
      <c r="F9" s="29" t="s">
        <v>22</v>
      </c>
      <c r="G9" s="28" t="s">
        <v>43</v>
      </c>
      <c r="H9" s="30" t="s">
        <v>44</v>
      </c>
      <c r="I9" s="27">
        <v>325</v>
      </c>
      <c r="J9" s="33"/>
      <c r="K9" s="33">
        <v>325</v>
      </c>
      <c r="L9" s="33" t="s">
        <v>25</v>
      </c>
      <c r="M9" s="33" t="s">
        <v>25</v>
      </c>
      <c r="N9" s="34" t="s">
        <v>21</v>
      </c>
      <c r="O9" s="34" t="s">
        <v>25</v>
      </c>
    </row>
    <row r="10" s="1" customFormat="1" ht="224" customHeight="1" spans="1:15">
      <c r="A10" s="27">
        <v>6</v>
      </c>
      <c r="B10" s="27" t="s">
        <v>40</v>
      </c>
      <c r="C10" s="27" t="s">
        <v>45</v>
      </c>
      <c r="D10" s="27" t="s">
        <v>46</v>
      </c>
      <c r="E10" s="29" t="s">
        <v>21</v>
      </c>
      <c r="F10" s="29" t="s">
        <v>22</v>
      </c>
      <c r="G10" s="27" t="s">
        <v>47</v>
      </c>
      <c r="H10" s="30" t="s">
        <v>48</v>
      </c>
      <c r="I10" s="27">
        <v>192</v>
      </c>
      <c r="J10" s="33"/>
      <c r="K10" s="33">
        <v>192</v>
      </c>
      <c r="L10" s="33" t="s">
        <v>25</v>
      </c>
      <c r="M10" s="33" t="s">
        <v>25</v>
      </c>
      <c r="N10" s="34" t="s">
        <v>21</v>
      </c>
      <c r="O10" s="34" t="s">
        <v>25</v>
      </c>
    </row>
    <row r="11" s="1" customFormat="1" ht="224" customHeight="1" spans="1:15">
      <c r="A11" s="27">
        <v>7</v>
      </c>
      <c r="B11" s="27" t="s">
        <v>40</v>
      </c>
      <c r="C11" s="28" t="s">
        <v>49</v>
      </c>
      <c r="D11" s="28" t="s">
        <v>50</v>
      </c>
      <c r="E11" s="29" t="s">
        <v>21</v>
      </c>
      <c r="F11" s="29" t="s">
        <v>22</v>
      </c>
      <c r="G11" s="28" t="s">
        <v>51</v>
      </c>
      <c r="H11" s="30" t="s">
        <v>52</v>
      </c>
      <c r="I11" s="27">
        <v>214</v>
      </c>
      <c r="J11" s="27">
        <v>214</v>
      </c>
      <c r="K11" s="56"/>
      <c r="L11" s="33" t="s">
        <v>25</v>
      </c>
      <c r="M11" s="33" t="s">
        <v>25</v>
      </c>
      <c r="N11" s="34" t="s">
        <v>21</v>
      </c>
      <c r="O11" s="34" t="s">
        <v>25</v>
      </c>
    </row>
    <row r="12" s="1" customFormat="1" ht="56" customHeight="1" spans="1:15">
      <c r="A12" s="27">
        <v>8</v>
      </c>
      <c r="B12" s="33" t="s">
        <v>40</v>
      </c>
      <c r="C12" s="33" t="s">
        <v>53</v>
      </c>
      <c r="D12" s="33" t="s">
        <v>54</v>
      </c>
      <c r="E12" s="34" t="s">
        <v>21</v>
      </c>
      <c r="F12" s="39" t="s">
        <v>55</v>
      </c>
      <c r="G12" s="39" t="s">
        <v>56</v>
      </c>
      <c r="H12" s="35" t="s">
        <v>57</v>
      </c>
      <c r="I12" s="33">
        <v>298</v>
      </c>
      <c r="J12" s="33">
        <v>298</v>
      </c>
      <c r="K12" s="34"/>
      <c r="L12" s="34" t="s">
        <v>21</v>
      </c>
      <c r="M12" s="34"/>
      <c r="N12" s="34"/>
      <c r="O12" s="34"/>
    </row>
    <row r="13" s="1" customFormat="1" ht="56" customHeight="1" spans="1:15">
      <c r="A13" s="27">
        <v>9</v>
      </c>
      <c r="B13" s="33" t="s">
        <v>40</v>
      </c>
      <c r="C13" s="33" t="s">
        <v>58</v>
      </c>
      <c r="D13" s="33" t="s">
        <v>59</v>
      </c>
      <c r="E13" s="34" t="s">
        <v>25</v>
      </c>
      <c r="F13" s="33" t="s">
        <v>60</v>
      </c>
      <c r="G13" s="33" t="s">
        <v>61</v>
      </c>
      <c r="H13" s="35" t="s">
        <v>62</v>
      </c>
      <c r="I13" s="33">
        <v>397.66</v>
      </c>
      <c r="J13" s="33">
        <v>397.66</v>
      </c>
      <c r="K13" s="34"/>
      <c r="L13" s="34" t="s">
        <v>21</v>
      </c>
      <c r="M13" s="34"/>
      <c r="N13" s="34"/>
      <c r="O13" s="34"/>
    </row>
    <row r="14" s="1" customFormat="1" ht="67" customHeight="1" spans="1:15">
      <c r="A14" s="27">
        <v>10</v>
      </c>
      <c r="B14" s="33" t="s">
        <v>40</v>
      </c>
      <c r="C14" s="33" t="s">
        <v>63</v>
      </c>
      <c r="D14" s="33" t="s">
        <v>64</v>
      </c>
      <c r="E14" s="34" t="s">
        <v>25</v>
      </c>
      <c r="F14" s="33" t="s">
        <v>60</v>
      </c>
      <c r="G14" s="33" t="s">
        <v>61</v>
      </c>
      <c r="H14" s="35" t="s">
        <v>65</v>
      </c>
      <c r="I14" s="33">
        <f>432.5+260</f>
        <v>692.5</v>
      </c>
      <c r="J14" s="33">
        <f>432.5+260</f>
        <v>692.5</v>
      </c>
      <c r="K14" s="34"/>
      <c r="L14" s="34" t="s">
        <v>25</v>
      </c>
      <c r="M14" s="34" t="s">
        <v>25</v>
      </c>
      <c r="N14" s="34" t="s">
        <v>21</v>
      </c>
      <c r="O14" s="34" t="s">
        <v>21</v>
      </c>
    </row>
    <row r="15" s="18" customFormat="1" ht="65" customHeight="1" spans="1:15">
      <c r="A15" s="27">
        <v>11</v>
      </c>
      <c r="B15" s="33" t="s">
        <v>18</v>
      </c>
      <c r="C15" s="33" t="s">
        <v>66</v>
      </c>
      <c r="D15" s="33" t="s">
        <v>67</v>
      </c>
      <c r="E15" s="36" t="s">
        <v>25</v>
      </c>
      <c r="F15" s="39" t="s">
        <v>68</v>
      </c>
      <c r="G15" s="39" t="s">
        <v>69</v>
      </c>
      <c r="H15" s="35" t="s">
        <v>70</v>
      </c>
      <c r="I15" s="33">
        <v>200</v>
      </c>
      <c r="J15" s="36"/>
      <c r="K15" s="36">
        <v>200</v>
      </c>
      <c r="L15" s="36" t="s">
        <v>21</v>
      </c>
      <c r="M15" s="36"/>
      <c r="N15" s="36"/>
      <c r="O15" s="36"/>
    </row>
    <row r="16" s="18" customFormat="1" ht="63" customHeight="1" spans="1:15">
      <c r="A16" s="27">
        <v>12</v>
      </c>
      <c r="B16" s="33" t="s">
        <v>18</v>
      </c>
      <c r="C16" s="33" t="s">
        <v>71</v>
      </c>
      <c r="D16" s="33" t="s">
        <v>72</v>
      </c>
      <c r="E16" s="33" t="s">
        <v>25</v>
      </c>
      <c r="F16" s="33" t="s">
        <v>73</v>
      </c>
      <c r="G16" s="33" t="s">
        <v>74</v>
      </c>
      <c r="H16" s="35" t="s">
        <v>75</v>
      </c>
      <c r="I16" s="33">
        <v>250</v>
      </c>
      <c r="J16" s="36"/>
      <c r="K16" s="36">
        <v>250</v>
      </c>
      <c r="L16" s="36" t="s">
        <v>25</v>
      </c>
      <c r="M16" s="36" t="s">
        <v>25</v>
      </c>
      <c r="N16" s="36" t="s">
        <v>25</v>
      </c>
      <c r="O16" s="36" t="s">
        <v>25</v>
      </c>
    </row>
    <row r="17" s="18" customFormat="1" ht="63" customHeight="1" spans="1:15">
      <c r="A17" s="27">
        <v>13</v>
      </c>
      <c r="B17" s="33" t="s">
        <v>18</v>
      </c>
      <c r="C17" s="33" t="s">
        <v>76</v>
      </c>
      <c r="D17" s="33" t="s">
        <v>77</v>
      </c>
      <c r="E17" s="33" t="s">
        <v>25</v>
      </c>
      <c r="F17" s="33" t="s">
        <v>73</v>
      </c>
      <c r="G17" s="33" t="s">
        <v>78</v>
      </c>
      <c r="H17" s="35" t="s">
        <v>79</v>
      </c>
      <c r="I17" s="33">
        <v>450</v>
      </c>
      <c r="J17" s="33">
        <v>450</v>
      </c>
      <c r="K17" s="36"/>
      <c r="L17" s="36" t="s">
        <v>25</v>
      </c>
      <c r="M17" s="36" t="s">
        <v>25</v>
      </c>
      <c r="N17" s="36" t="s">
        <v>25</v>
      </c>
      <c r="O17" s="36" t="s">
        <v>25</v>
      </c>
    </row>
    <row r="18" s="54" customFormat="1" ht="63" customHeight="1" spans="1:15">
      <c r="A18" s="57">
        <v>14</v>
      </c>
      <c r="B18" s="58" t="s">
        <v>80</v>
      </c>
      <c r="C18" s="58" t="s">
        <v>81</v>
      </c>
      <c r="D18" s="58" t="s">
        <v>82</v>
      </c>
      <c r="E18" s="59"/>
      <c r="F18" s="60" t="s">
        <v>22</v>
      </c>
      <c r="G18" s="60" t="s">
        <v>83</v>
      </c>
      <c r="H18" s="61" t="s">
        <v>84</v>
      </c>
      <c r="I18" s="59">
        <v>80</v>
      </c>
      <c r="J18" s="59">
        <v>80</v>
      </c>
      <c r="K18" s="62"/>
      <c r="L18" s="62" t="s">
        <v>25</v>
      </c>
      <c r="M18" s="62" t="s">
        <v>21</v>
      </c>
      <c r="N18" s="62" t="s">
        <v>21</v>
      </c>
      <c r="O18" s="62" t="s">
        <v>25</v>
      </c>
    </row>
    <row r="19" s="18" customFormat="1" ht="89" customHeight="1" spans="1:15">
      <c r="A19" s="27">
        <v>15</v>
      </c>
      <c r="B19" s="63" t="s">
        <v>18</v>
      </c>
      <c r="C19" s="63" t="s">
        <v>85</v>
      </c>
      <c r="D19" s="63" t="s">
        <v>86</v>
      </c>
      <c r="E19" s="36"/>
      <c r="F19" s="64" t="s">
        <v>22</v>
      </c>
      <c r="G19" s="64" t="s">
        <v>87</v>
      </c>
      <c r="H19" s="65" t="s">
        <v>88</v>
      </c>
      <c r="I19" s="33">
        <v>70</v>
      </c>
      <c r="J19" s="33">
        <v>70</v>
      </c>
      <c r="K19" s="36"/>
      <c r="L19" s="36" t="s">
        <v>21</v>
      </c>
      <c r="M19" s="36"/>
      <c r="N19" s="36"/>
      <c r="O19" s="36"/>
    </row>
    <row r="20" s="1" customFormat="1" ht="51" customHeight="1" spans="1:15">
      <c r="A20" s="34"/>
      <c r="B20" s="44"/>
      <c r="C20" s="44"/>
      <c r="D20" s="34"/>
      <c r="E20" s="34"/>
      <c r="F20" s="34"/>
      <c r="G20" s="34"/>
      <c r="H20" s="34" t="s">
        <v>89</v>
      </c>
      <c r="I20" s="34">
        <f>SUM(I5:I19)</f>
        <v>5037.16</v>
      </c>
      <c r="J20" s="34">
        <f>SUM(J5:J19)</f>
        <v>4070.16</v>
      </c>
      <c r="K20" s="34">
        <f>SUM(K5:K19)</f>
        <v>967</v>
      </c>
      <c r="L20" s="34"/>
      <c r="M20" s="34"/>
      <c r="N20" s="34"/>
      <c r="O20" s="34"/>
    </row>
    <row r="21" ht="51" customHeight="1" spans="1:15">
      <c r="H21" s="43" t="s">
        <v>90</v>
      </c>
      <c r="I21" s="43">
        <v>2838</v>
      </c>
      <c r="J21" s="43">
        <v>2388</v>
      </c>
      <c r="K21" s="43">
        <v>450</v>
      </c>
    </row>
    <row r="22" ht="51" customHeight="1" spans="1:15">
      <c r="H22" s="43" t="s">
        <v>91</v>
      </c>
      <c r="I22" s="66">
        <f>I21/I20</f>
        <v>0.563412716689563</v>
      </c>
      <c r="J22" s="66">
        <f>J21/J20</f>
        <v>0.586709122000118</v>
      </c>
      <c r="K22" s="66">
        <f>K21/K20</f>
        <v>0.46535677352637</v>
      </c>
    </row>
    <row r="23" ht="51" customHeight="1" spans="1:15">
      <c r="C23" s="49"/>
      <c r="D23" s="49"/>
      <c r="E23" s="49"/>
      <c r="F23" s="50"/>
      <c r="H23" s="33"/>
      <c r="J23" s="39"/>
      <c r="K23" s="39"/>
    </row>
    <row r="24" ht="52" customHeight="1" spans="1:15">
      <c r="H24" s="43" t="s">
        <v>92</v>
      </c>
      <c r="I24" s="43">
        <f>SUM(J24:K24)</f>
        <v>6993</v>
      </c>
      <c r="J24" s="43">
        <v>5381</v>
      </c>
      <c r="K24" s="43">
        <v>1612</v>
      </c>
    </row>
    <row r="25" ht="52" customHeight="1" spans="1:15">
      <c r="H25" s="43" t="s">
        <v>93</v>
      </c>
      <c r="I25" s="43">
        <f>SUM(J25:K25)</f>
        <v>975</v>
      </c>
      <c r="J25" s="43">
        <v>750</v>
      </c>
      <c r="K25" s="43">
        <v>225</v>
      </c>
    </row>
  </sheetData>
  <autoFilter xmlns:etc="http://www.wps.cn/officeDocument/2017/etCustomData" ref="A4:M22" etc:filterBottomFollowUsedRange="0">
    <extLst/>
  </autoFilter>
  <mergeCells count="14">
    <mergeCell ref="A2:O2"/>
    <mergeCell ref="I3:K3"/>
    <mergeCell ref="A3:A4"/>
    <mergeCell ref="B3:B4"/>
    <mergeCell ref="C3:C4"/>
    <mergeCell ref="D3:D4"/>
    <mergeCell ref="E3:E4"/>
    <mergeCell ref="F3:F4"/>
    <mergeCell ref="G3:G4"/>
    <mergeCell ref="H3:H4"/>
    <mergeCell ref="L3:L4"/>
    <mergeCell ref="M3:M4"/>
    <mergeCell ref="N3:N4"/>
    <mergeCell ref="O3:O4"/>
  </mergeCells>
  <printOptions horizontalCentered="1"/>
  <pageMargins left="1.10208333333333" right="0.904861111111111" top="0.865972222222222" bottom="0.66875" header="0.314583333333333" footer="0.472222222222222"/>
  <pageSetup paperSize="9" scale="44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9"/>
  <sheetViews>
    <sheetView view="pageBreakPreview" zoomScale="90" zoomScalePageLayoutView="90" zoomScaleNormal="80" topLeftCell="A15" workbookViewId="0">
      <selection activeCell="N17" sqref="M17:N17"/>
    </sheetView>
  </sheetViews>
  <sheetFormatPr defaultColWidth="9" defaultRowHeight="45" customHeight="1"/>
  <cols>
    <col min="1" max="1" width="10.1416666666667" style="4" customWidth="1"/>
    <col min="2" max="2" width="16.5583333333333" style="5" customWidth="1"/>
    <col min="3" max="3" width="25.2416666666667" style="5" customWidth="1"/>
    <col min="4" max="4" width="15.9583333333333" style="4" customWidth="1"/>
    <col min="5" max="5" width="18.1166666666667" style="4" customWidth="1"/>
    <col min="6" max="6" width="22.0333333333333" style="4" customWidth="1"/>
    <col min="7" max="7" width="105.466666666667" style="6" customWidth="1"/>
    <col min="8" max="8" width="12.025" style="4" customWidth="1"/>
    <col min="9" max="11" width="11.125" style="4" customWidth="1"/>
    <col min="12" max="15" width="7.175" style="4" customWidth="1"/>
    <col min="16" max="16384" width="9" style="4"/>
  </cols>
  <sheetData>
    <row r="1" s="1" customFormat="1" ht="35" customHeight="1" spans="1:16">
      <c r="A1" s="7" t="s">
        <v>0</v>
      </c>
      <c r="B1" s="8"/>
      <c r="C1" s="8"/>
      <c r="G1" s="9"/>
    </row>
    <row r="2" s="1" customFormat="1" ht="67" customHeight="1" spans="1:16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="1" customFormat="1" ht="26" customHeight="1" spans="1:16">
      <c r="A3" s="11" t="s">
        <v>2</v>
      </c>
      <c r="B3" s="19" t="s">
        <v>3</v>
      </c>
      <c r="C3" s="20" t="s">
        <v>4</v>
      </c>
      <c r="D3" s="11" t="s">
        <v>5</v>
      </c>
      <c r="E3" s="21" t="s">
        <v>7</v>
      </c>
      <c r="F3" s="11" t="s">
        <v>8</v>
      </c>
      <c r="G3" s="11" t="s">
        <v>9</v>
      </c>
      <c r="H3" s="22" t="s">
        <v>10</v>
      </c>
      <c r="I3" s="23"/>
      <c r="J3" s="23"/>
      <c r="K3" s="24"/>
      <c r="L3" s="11" t="s">
        <v>11</v>
      </c>
      <c r="M3" s="11" t="s">
        <v>12</v>
      </c>
      <c r="N3" s="11" t="s">
        <v>13</v>
      </c>
      <c r="O3" s="11" t="s">
        <v>14</v>
      </c>
    </row>
    <row r="4" s="1" customFormat="1" customHeight="1" spans="1:16">
      <c r="A4" s="11"/>
      <c r="B4" s="25"/>
      <c r="C4" s="20"/>
      <c r="D4" s="11"/>
      <c r="E4" s="26"/>
      <c r="F4" s="11"/>
      <c r="G4" s="11"/>
      <c r="H4" s="11" t="s">
        <v>15</v>
      </c>
      <c r="I4" s="21" t="s">
        <v>16</v>
      </c>
      <c r="J4" s="21" t="s">
        <v>17</v>
      </c>
      <c r="K4" s="21" t="s">
        <v>94</v>
      </c>
      <c r="L4" s="11"/>
      <c r="M4" s="11"/>
      <c r="N4" s="11"/>
      <c r="O4" s="11"/>
    </row>
    <row r="5" s="1" customFormat="1" ht="66" customHeight="1" spans="1:16">
      <c r="A5" s="27">
        <v>1</v>
      </c>
      <c r="B5" s="27" t="s">
        <v>18</v>
      </c>
      <c r="C5" s="28" t="s">
        <v>19</v>
      </c>
      <c r="D5" s="27" t="s">
        <v>20</v>
      </c>
      <c r="E5" s="29" t="s">
        <v>22</v>
      </c>
      <c r="F5" s="29" t="s">
        <v>23</v>
      </c>
      <c r="G5" s="30" t="s">
        <v>24</v>
      </c>
      <c r="H5" s="31">
        <v>298</v>
      </c>
      <c r="I5" s="31">
        <v>298</v>
      </c>
      <c r="J5" s="32"/>
      <c r="K5" s="32"/>
      <c r="L5" s="33" t="s">
        <v>25</v>
      </c>
      <c r="M5" s="33" t="s">
        <v>25</v>
      </c>
      <c r="N5" s="34" t="s">
        <v>25</v>
      </c>
      <c r="O5" s="34" t="s">
        <v>25</v>
      </c>
      <c r="P5" s="1">
        <f>H5-I5-J5-K5</f>
        <v>0</v>
      </c>
    </row>
    <row r="6" s="18" customFormat="1" ht="71" customHeight="1" spans="1:16">
      <c r="A6" s="27">
        <v>2</v>
      </c>
      <c r="B6" s="27" t="s">
        <v>18</v>
      </c>
      <c r="C6" s="27" t="s">
        <v>26</v>
      </c>
      <c r="D6" s="27" t="s">
        <v>27</v>
      </c>
      <c r="E6" s="29" t="s">
        <v>28</v>
      </c>
      <c r="F6" s="27" t="s">
        <v>95</v>
      </c>
      <c r="G6" s="35" t="s">
        <v>96</v>
      </c>
      <c r="H6" s="31">
        <v>290</v>
      </c>
      <c r="I6" s="31">
        <v>290</v>
      </c>
      <c r="J6" s="31"/>
      <c r="K6" s="31"/>
      <c r="L6" s="36" t="s">
        <v>21</v>
      </c>
      <c r="M6" s="36"/>
      <c r="N6" s="36"/>
      <c r="O6" s="36"/>
      <c r="P6" s="1">
        <f t="shared" ref="P6:P22" si="0">H6-I6-J6-K6</f>
        <v>0</v>
      </c>
    </row>
    <row r="7" s="1" customFormat="1" ht="65" customHeight="1" spans="1:16">
      <c r="A7" s="27">
        <v>3</v>
      </c>
      <c r="B7" s="27" t="s">
        <v>18</v>
      </c>
      <c r="C7" s="27" t="s">
        <v>31</v>
      </c>
      <c r="D7" s="37" t="s">
        <v>32</v>
      </c>
      <c r="E7" s="29" t="s">
        <v>33</v>
      </c>
      <c r="F7" s="27" t="s">
        <v>34</v>
      </c>
      <c r="G7" s="30" t="s">
        <v>35</v>
      </c>
      <c r="H7" s="31">
        <v>960</v>
      </c>
      <c r="I7" s="31">
        <v>960</v>
      </c>
      <c r="J7" s="32"/>
      <c r="K7" s="32"/>
      <c r="L7" s="34" t="s">
        <v>21</v>
      </c>
      <c r="M7" s="34"/>
      <c r="N7" s="34"/>
      <c r="O7" s="34"/>
      <c r="P7" s="1">
        <f t="shared" si="0"/>
        <v>0</v>
      </c>
    </row>
    <row r="8" s="1" customFormat="1" ht="62" customHeight="1" spans="1:16">
      <c r="A8" s="27">
        <v>4</v>
      </c>
      <c r="B8" s="27" t="s">
        <v>18</v>
      </c>
      <c r="C8" s="27" t="s">
        <v>36</v>
      </c>
      <c r="D8" s="27" t="s">
        <v>37</v>
      </c>
      <c r="E8" s="29" t="s">
        <v>33</v>
      </c>
      <c r="F8" s="27" t="s">
        <v>38</v>
      </c>
      <c r="G8" s="30" t="s">
        <v>97</v>
      </c>
      <c r="H8" s="31">
        <v>320</v>
      </c>
      <c r="I8" s="31">
        <v>320</v>
      </c>
      <c r="J8" s="32"/>
      <c r="K8" s="32"/>
      <c r="L8" s="34" t="s">
        <v>21</v>
      </c>
      <c r="M8" s="34"/>
      <c r="N8" s="34"/>
      <c r="O8" s="34"/>
      <c r="P8" s="1">
        <f t="shared" si="0"/>
        <v>0</v>
      </c>
    </row>
    <row r="9" s="1" customFormat="1" ht="202" customHeight="1" spans="1:16">
      <c r="A9" s="27">
        <v>5</v>
      </c>
      <c r="B9" s="27" t="s">
        <v>40</v>
      </c>
      <c r="C9" s="28" t="s">
        <v>41</v>
      </c>
      <c r="D9" s="28" t="s">
        <v>42</v>
      </c>
      <c r="E9" s="29" t="s">
        <v>22</v>
      </c>
      <c r="F9" s="28" t="s">
        <v>43</v>
      </c>
      <c r="G9" s="30" t="s">
        <v>98</v>
      </c>
      <c r="H9" s="31">
        <v>325</v>
      </c>
      <c r="I9" s="32">
        <v>325</v>
      </c>
      <c r="J9" s="32"/>
      <c r="K9" s="32"/>
      <c r="L9" s="33" t="s">
        <v>25</v>
      </c>
      <c r="M9" s="33" t="s">
        <v>25</v>
      </c>
      <c r="N9" s="34" t="s">
        <v>21</v>
      </c>
      <c r="O9" s="34" t="s">
        <v>25</v>
      </c>
      <c r="P9" s="1">
        <f t="shared" si="0"/>
        <v>0</v>
      </c>
    </row>
    <row r="10" s="1" customFormat="1" ht="186" customHeight="1" spans="1:16">
      <c r="A10" s="27">
        <v>6</v>
      </c>
      <c r="B10" s="27" t="s">
        <v>40</v>
      </c>
      <c r="C10" s="27" t="s">
        <v>45</v>
      </c>
      <c r="D10" s="27" t="s">
        <v>46</v>
      </c>
      <c r="E10" s="29" t="s">
        <v>22</v>
      </c>
      <c r="F10" s="27" t="s">
        <v>47</v>
      </c>
      <c r="G10" s="30" t="s">
        <v>48</v>
      </c>
      <c r="H10" s="31">
        <v>192</v>
      </c>
      <c r="I10" s="32">
        <v>192</v>
      </c>
      <c r="J10" s="32"/>
      <c r="K10" s="32"/>
      <c r="L10" s="33" t="s">
        <v>25</v>
      </c>
      <c r="M10" s="33" t="s">
        <v>25</v>
      </c>
      <c r="N10" s="34" t="s">
        <v>21</v>
      </c>
      <c r="O10" s="34" t="s">
        <v>25</v>
      </c>
      <c r="P10" s="1">
        <f t="shared" si="0"/>
        <v>0</v>
      </c>
    </row>
    <row r="11" s="1" customFormat="1" ht="185.25" spans="1:16">
      <c r="A11" s="27">
        <v>7</v>
      </c>
      <c r="B11" s="27" t="s">
        <v>40</v>
      </c>
      <c r="C11" s="28" t="s">
        <v>49</v>
      </c>
      <c r="D11" s="28" t="s">
        <v>50</v>
      </c>
      <c r="E11" s="29" t="s">
        <v>22</v>
      </c>
      <c r="F11" s="28" t="s">
        <v>51</v>
      </c>
      <c r="G11" s="30" t="s">
        <v>52</v>
      </c>
      <c r="H11" s="31">
        <v>214</v>
      </c>
      <c r="I11" s="31">
        <v>214</v>
      </c>
      <c r="J11" s="38"/>
      <c r="K11" s="38"/>
      <c r="L11" s="33" t="s">
        <v>25</v>
      </c>
      <c r="M11" s="33" t="s">
        <v>25</v>
      </c>
      <c r="N11" s="34" t="s">
        <v>21</v>
      </c>
      <c r="O11" s="34" t="s">
        <v>25</v>
      </c>
      <c r="P11" s="1">
        <f t="shared" si="0"/>
        <v>0</v>
      </c>
    </row>
    <row r="12" s="1" customFormat="1" ht="56" customHeight="1" spans="1:16">
      <c r="A12" s="27">
        <v>8</v>
      </c>
      <c r="B12" s="33" t="s">
        <v>40</v>
      </c>
      <c r="C12" s="33" t="s">
        <v>53</v>
      </c>
      <c r="D12" s="33" t="s">
        <v>54</v>
      </c>
      <c r="E12" s="39" t="s">
        <v>55</v>
      </c>
      <c r="F12" s="39" t="s">
        <v>56</v>
      </c>
      <c r="G12" s="35" t="s">
        <v>99</v>
      </c>
      <c r="H12" s="32">
        <v>298</v>
      </c>
      <c r="I12" s="32">
        <v>298</v>
      </c>
      <c r="J12" s="32"/>
      <c r="K12" s="32"/>
      <c r="L12" s="34" t="s">
        <v>21</v>
      </c>
      <c r="M12" s="34"/>
      <c r="N12" s="34"/>
      <c r="O12" s="34"/>
      <c r="P12" s="1">
        <f t="shared" si="0"/>
        <v>0</v>
      </c>
    </row>
    <row r="13" s="1" customFormat="1" ht="67" customHeight="1" spans="1:16">
      <c r="A13" s="27">
        <v>9</v>
      </c>
      <c r="B13" s="33" t="s">
        <v>40</v>
      </c>
      <c r="C13" s="33" t="s">
        <v>63</v>
      </c>
      <c r="D13" s="33" t="s">
        <v>64</v>
      </c>
      <c r="E13" s="33" t="s">
        <v>60</v>
      </c>
      <c r="F13" s="33" t="s">
        <v>61</v>
      </c>
      <c r="G13" s="35" t="s">
        <v>100</v>
      </c>
      <c r="H13" s="40">
        <v>638.87</v>
      </c>
      <c r="I13" s="40">
        <v>348</v>
      </c>
      <c r="J13" s="32">
        <v>290.87</v>
      </c>
      <c r="K13" s="32"/>
      <c r="L13" s="34" t="s">
        <v>25</v>
      </c>
      <c r="M13" s="34" t="s">
        <v>25</v>
      </c>
      <c r="N13" s="34" t="s">
        <v>21</v>
      </c>
      <c r="O13" s="34" t="s">
        <v>21</v>
      </c>
      <c r="P13" s="1">
        <f t="shared" si="0"/>
        <v>0</v>
      </c>
    </row>
    <row r="14" s="18" customFormat="1" ht="65" customHeight="1" spans="1:16">
      <c r="A14" s="27">
        <v>10</v>
      </c>
      <c r="B14" s="33" t="s">
        <v>18</v>
      </c>
      <c r="C14" s="33" t="s">
        <v>101</v>
      </c>
      <c r="D14" s="33" t="s">
        <v>67</v>
      </c>
      <c r="E14" s="39" t="s">
        <v>68</v>
      </c>
      <c r="F14" s="39" t="s">
        <v>69</v>
      </c>
      <c r="G14" s="35" t="s">
        <v>102</v>
      </c>
      <c r="H14" s="32">
        <v>200</v>
      </c>
      <c r="I14" s="31">
        <v>200</v>
      </c>
      <c r="J14" s="31"/>
      <c r="K14" s="31"/>
      <c r="L14" s="36" t="s">
        <v>21</v>
      </c>
      <c r="M14" s="36"/>
      <c r="N14" s="36"/>
      <c r="O14" s="36"/>
      <c r="P14" s="1">
        <f t="shared" si="0"/>
        <v>0</v>
      </c>
    </row>
    <row r="15" s="18" customFormat="1" ht="129" customHeight="1" spans="1:16">
      <c r="A15" s="27">
        <v>11</v>
      </c>
      <c r="B15" s="33" t="s">
        <v>18</v>
      </c>
      <c r="C15" s="33" t="s">
        <v>103</v>
      </c>
      <c r="D15" s="33" t="s">
        <v>104</v>
      </c>
      <c r="E15" s="39" t="s">
        <v>105</v>
      </c>
      <c r="F15" s="41" t="s">
        <v>106</v>
      </c>
      <c r="G15" s="35" t="s">
        <v>107</v>
      </c>
      <c r="H15" s="31">
        <v>841</v>
      </c>
      <c r="I15" s="31">
        <v>600</v>
      </c>
      <c r="J15" s="31">
        <v>241</v>
      </c>
      <c r="K15" s="31"/>
      <c r="L15" s="36"/>
      <c r="M15" s="36"/>
      <c r="N15" s="36"/>
      <c r="O15" s="36"/>
      <c r="P15" s="1">
        <f t="shared" si="0"/>
        <v>0</v>
      </c>
    </row>
    <row r="16" s="18" customFormat="1" ht="68" customHeight="1" spans="1:16">
      <c r="A16" s="27">
        <v>12</v>
      </c>
      <c r="B16" s="33" t="s">
        <v>18</v>
      </c>
      <c r="C16" s="33" t="s">
        <v>108</v>
      </c>
      <c r="D16" s="33" t="s">
        <v>109</v>
      </c>
      <c r="E16" s="39" t="s">
        <v>55</v>
      </c>
      <c r="F16" s="39" t="s">
        <v>110</v>
      </c>
      <c r="G16" s="35" t="s">
        <v>111</v>
      </c>
      <c r="H16" s="31">
        <v>600</v>
      </c>
      <c r="I16" s="31"/>
      <c r="J16" s="31">
        <v>600</v>
      </c>
      <c r="K16" s="31"/>
      <c r="L16" s="36"/>
      <c r="M16" s="36"/>
      <c r="N16" s="36"/>
      <c r="O16" s="36"/>
      <c r="P16" s="1">
        <f t="shared" si="0"/>
        <v>0</v>
      </c>
    </row>
    <row r="17" s="18" customFormat="1" ht="65" customHeight="1" spans="1:16">
      <c r="A17" s="27">
        <v>13</v>
      </c>
      <c r="B17" s="33" t="s">
        <v>80</v>
      </c>
      <c r="C17" s="33" t="s">
        <v>112</v>
      </c>
      <c r="D17" s="33" t="s">
        <v>113</v>
      </c>
      <c r="E17" s="39" t="s">
        <v>22</v>
      </c>
      <c r="F17" s="39" t="s">
        <v>114</v>
      </c>
      <c r="G17" s="35" t="s">
        <v>115</v>
      </c>
      <c r="H17" s="32">
        <v>80</v>
      </c>
      <c r="I17" s="31">
        <v>80</v>
      </c>
      <c r="J17" s="31"/>
      <c r="K17" s="31"/>
      <c r="L17" s="36"/>
      <c r="M17" s="36"/>
      <c r="N17" s="36"/>
      <c r="O17" s="36"/>
      <c r="P17" s="1">
        <f t="shared" si="0"/>
        <v>0</v>
      </c>
    </row>
    <row r="18" s="18" customFormat="1" ht="65" customHeight="1" spans="1:16">
      <c r="A18" s="27">
        <v>14</v>
      </c>
      <c r="B18" s="33" t="s">
        <v>80</v>
      </c>
      <c r="C18" s="33" t="s">
        <v>116</v>
      </c>
      <c r="D18" s="33" t="s">
        <v>117</v>
      </c>
      <c r="E18" s="39" t="s">
        <v>28</v>
      </c>
      <c r="F18" s="39" t="s">
        <v>118</v>
      </c>
      <c r="G18" s="35" t="s">
        <v>119</v>
      </c>
      <c r="H18" s="32">
        <v>200</v>
      </c>
      <c r="I18" s="31">
        <v>200</v>
      </c>
      <c r="J18" s="31"/>
      <c r="K18" s="31"/>
      <c r="L18" s="36"/>
      <c r="M18" s="36"/>
      <c r="N18" s="36"/>
      <c r="O18" s="36"/>
      <c r="P18" s="1">
        <f t="shared" si="0"/>
        <v>0</v>
      </c>
    </row>
    <row r="19" s="18" customFormat="1" ht="65" customHeight="1" spans="1:16">
      <c r="A19" s="27">
        <v>15</v>
      </c>
      <c r="B19" s="33" t="s">
        <v>18</v>
      </c>
      <c r="C19" s="2" t="s">
        <v>120</v>
      </c>
      <c r="D19" s="2" t="s">
        <v>121</v>
      </c>
      <c r="E19" s="39" t="s">
        <v>105</v>
      </c>
      <c r="F19" s="41" t="s">
        <v>106</v>
      </c>
      <c r="G19" s="35" t="s">
        <v>122</v>
      </c>
      <c r="H19" s="31">
        <v>1200</v>
      </c>
      <c r="I19" s="31"/>
      <c r="J19" s="31">
        <v>395</v>
      </c>
      <c r="K19" s="31">
        <v>805</v>
      </c>
      <c r="L19" s="36"/>
      <c r="M19" s="36"/>
      <c r="N19" s="36"/>
      <c r="O19" s="36"/>
      <c r="P19" s="1">
        <f t="shared" si="0"/>
        <v>0</v>
      </c>
    </row>
    <row r="20" s="18" customFormat="1" ht="65" customHeight="1" spans="1:16">
      <c r="A20" s="27">
        <v>16</v>
      </c>
      <c r="B20" s="33" t="s">
        <v>18</v>
      </c>
      <c r="C20" s="33" t="s">
        <v>123</v>
      </c>
      <c r="D20" s="34"/>
      <c r="E20" s="34"/>
      <c r="F20" s="34"/>
      <c r="G20" s="42" t="s">
        <v>124</v>
      </c>
      <c r="H20" s="32">
        <f>SUM(I20:J20)</f>
        <v>975</v>
      </c>
      <c r="I20" s="31">
        <v>750</v>
      </c>
      <c r="J20" s="31">
        <v>225</v>
      </c>
      <c r="K20" s="31"/>
      <c r="L20" s="36"/>
      <c r="M20" s="36"/>
      <c r="N20" s="36"/>
      <c r="O20" s="36"/>
      <c r="P20" s="1">
        <f t="shared" si="0"/>
        <v>0</v>
      </c>
    </row>
    <row r="21" s="1" customFormat="1" ht="51" customHeight="1" spans="1:16">
      <c r="A21" s="27">
        <v>17</v>
      </c>
      <c r="B21" s="34" t="s">
        <v>125</v>
      </c>
      <c r="C21" s="34" t="s">
        <v>126</v>
      </c>
      <c r="D21" s="34"/>
      <c r="E21" s="34"/>
      <c r="F21" s="34"/>
      <c r="G21" s="42" t="s">
        <v>125</v>
      </c>
      <c r="H21" s="32">
        <f>SUM(I21:J21)</f>
        <v>138</v>
      </c>
      <c r="I21" s="43">
        <f>5300*0.02</f>
        <v>106</v>
      </c>
      <c r="J21" s="43">
        <f>1600*0.02</f>
        <v>32</v>
      </c>
      <c r="K21" s="43"/>
      <c r="L21" s="34"/>
      <c r="M21" s="34"/>
      <c r="N21" s="34"/>
      <c r="O21" s="34"/>
      <c r="P21" s="1">
        <f t="shared" si="0"/>
        <v>0</v>
      </c>
    </row>
    <row r="22" s="1" customFormat="1" ht="51" customHeight="1" spans="1:16">
      <c r="A22" s="34"/>
      <c r="B22" s="44"/>
      <c r="C22" s="44"/>
      <c r="D22" s="34"/>
      <c r="E22" s="34"/>
      <c r="F22" s="34"/>
      <c r="G22" s="34" t="s">
        <v>89</v>
      </c>
      <c r="H22" s="32">
        <f>SUM(H5:H21)</f>
        <v>7769.87</v>
      </c>
      <c r="I22" s="32">
        <f>SUM(I5:I21)</f>
        <v>5181</v>
      </c>
      <c r="J22" s="32">
        <f>SUM(J5:J21)</f>
        <v>1783.87</v>
      </c>
      <c r="K22" s="32"/>
      <c r="L22" s="34"/>
      <c r="M22" s="34"/>
      <c r="N22" s="34"/>
      <c r="O22" s="34"/>
    </row>
    <row r="23" ht="51" customHeight="1" spans="1:16">
      <c r="G23" s="43" t="s">
        <v>90</v>
      </c>
      <c r="H23" s="45">
        <f>I23+J23</f>
        <v>4259</v>
      </c>
      <c r="I23" s="45">
        <f>SUMIFS(I5:I21,B5:B21,"产业发展")</f>
        <v>3418</v>
      </c>
      <c r="J23" s="45">
        <f>SUMIFS(J5:J18,B5:B18,"产业发展")</f>
        <v>841</v>
      </c>
      <c r="K23" s="46"/>
    </row>
    <row r="24" ht="51" customHeight="1" spans="1:16">
      <c r="G24" s="43" t="s">
        <v>91</v>
      </c>
      <c r="H24" s="47">
        <f>H23/H22</f>
        <v>0.548143019123872</v>
      </c>
      <c r="I24" s="47">
        <f>(I23+I27)/(I26+140)</f>
        <v>0.754935700054338</v>
      </c>
      <c r="J24" s="47">
        <f>(J23+J27)/(J26)</f>
        <v>0.661290322580645</v>
      </c>
      <c r="K24" s="48"/>
    </row>
    <row r="25" ht="51" customHeight="1" spans="1:16">
      <c r="C25" s="49"/>
      <c r="D25" s="49"/>
      <c r="E25" s="50"/>
      <c r="G25" s="33"/>
      <c r="H25" s="46"/>
      <c r="I25" s="51"/>
      <c r="J25" s="51"/>
      <c r="K25" s="52"/>
    </row>
    <row r="26" ht="52" customHeight="1" spans="1:16">
      <c r="G26" s="43" t="s">
        <v>92</v>
      </c>
      <c r="H26" s="45">
        <f>SUM(I26:J26)</f>
        <v>6993</v>
      </c>
      <c r="I26" s="45">
        <v>5381</v>
      </c>
      <c r="J26" s="45">
        <v>1612</v>
      </c>
      <c r="K26" s="46"/>
    </row>
    <row r="27" ht="52" customHeight="1" spans="1:16">
      <c r="G27" s="43" t="s">
        <v>93</v>
      </c>
      <c r="H27" s="45">
        <f>SUM(I27:J27)</f>
        <v>975</v>
      </c>
      <c r="I27" s="45">
        <v>750</v>
      </c>
      <c r="J27" s="45">
        <v>225</v>
      </c>
      <c r="K27" s="46"/>
    </row>
    <row r="28" customHeight="1" spans="1:16">
      <c r="G28" s="4"/>
      <c r="I28" s="53">
        <f>I26-I22</f>
        <v>200</v>
      </c>
      <c r="J28" s="53">
        <f>J26-J22</f>
        <v>-171.87</v>
      </c>
      <c r="K28" s="53"/>
      <c r="L28" s="53"/>
    </row>
    <row r="29" customHeight="1" spans="1:16">
      <c r="I29" s="4" t="s">
        <v>127</v>
      </c>
    </row>
  </sheetData>
  <autoFilter xmlns:etc="http://www.wps.cn/officeDocument/2017/etCustomData" ref="A4:M29" etc:filterBottomFollowUsedRange="0">
    <extLst/>
  </autoFilter>
  <mergeCells count="13">
    <mergeCell ref="A2:O2"/>
    <mergeCell ref="H3:K3"/>
    <mergeCell ref="A3:A4"/>
    <mergeCell ref="B3:B4"/>
    <mergeCell ref="C3:C4"/>
    <mergeCell ref="D3:D4"/>
    <mergeCell ref="E3:E4"/>
    <mergeCell ref="F3:F4"/>
    <mergeCell ref="G3:G4"/>
    <mergeCell ref="L3:L4"/>
    <mergeCell ref="M3:M4"/>
    <mergeCell ref="N3:N4"/>
    <mergeCell ref="O3:O4"/>
  </mergeCells>
  <printOptions horizontalCentered="1"/>
  <pageMargins left="1.10208333333333" right="0.904861111111111" top="0.865972222222222" bottom="0.66875" header="0.314583333333333" footer="0.472222222222222"/>
  <pageSetup paperSize="9" scale="43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view="pageBreakPreview" zoomScale="90" zoomScalePageLayoutView="90" zoomScaleNormal="80" workbookViewId="0">
      <selection activeCell="F11" sqref="F11"/>
    </sheetView>
  </sheetViews>
  <sheetFormatPr defaultColWidth="9" defaultRowHeight="45" customHeight="1" outlineLevelRow="6"/>
  <cols>
    <col min="1" max="1" width="10.1416666666667" style="4" customWidth="1"/>
    <col min="2" max="2" width="16.5583333333333" style="5" customWidth="1"/>
    <col min="3" max="3" width="25.2416666666667" style="5" customWidth="1"/>
    <col min="4" max="4" width="15.9583333333333" style="4" customWidth="1"/>
    <col min="5" max="5" width="18.1166666666667" style="4" customWidth="1"/>
    <col min="6" max="6" width="15" style="4" customWidth="1"/>
    <col min="7" max="7" width="15.2666666666667" style="6" customWidth="1"/>
    <col min="8" max="8" width="22.6416666666667" style="4" customWidth="1"/>
    <col min="9" max="9" width="19.8583333333333" style="4" customWidth="1"/>
    <col min="10" max="10" width="31.6666666666667" style="4" customWidth="1"/>
    <col min="11" max="11" width="11.125" style="4" customWidth="1"/>
    <col min="12" max="12" width="20.6916666666667" style="4" customWidth="1"/>
    <col min="13" max="13" width="24.025" style="4" customWidth="1"/>
    <col min="14" max="16384" width="9" style="4"/>
  </cols>
  <sheetData>
    <row r="1" s="1" customFormat="1" ht="35" customHeight="1" spans="1:14">
      <c r="A1" s="7" t="s">
        <v>0</v>
      </c>
      <c r="B1" s="8"/>
      <c r="C1" s="8"/>
      <c r="G1" s="9"/>
    </row>
    <row r="2" s="1" customFormat="1" ht="67" customHeight="1" spans="1:14">
      <c r="A2" s="10" t="s">
        <v>128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2" customFormat="1" ht="44" customHeight="1" spans="1:14">
      <c r="A3" s="11" t="s">
        <v>2</v>
      </c>
      <c r="B3" s="11" t="s">
        <v>129</v>
      </c>
      <c r="C3" s="11" t="s">
        <v>4</v>
      </c>
      <c r="D3" s="11" t="s">
        <v>130</v>
      </c>
      <c r="E3" s="11" t="s">
        <v>5</v>
      </c>
      <c r="F3" s="11" t="s">
        <v>131</v>
      </c>
      <c r="G3" s="12"/>
      <c r="H3" s="11" t="s">
        <v>132</v>
      </c>
      <c r="I3" s="11" t="s">
        <v>133</v>
      </c>
      <c r="J3" s="11" t="s">
        <v>9</v>
      </c>
      <c r="K3" s="11" t="s">
        <v>134</v>
      </c>
      <c r="L3" s="11" t="s">
        <v>135</v>
      </c>
      <c r="M3" s="11" t="s">
        <v>136</v>
      </c>
      <c r="N3" s="11" t="s">
        <v>137</v>
      </c>
    </row>
    <row r="4" s="2" customFormat="1" ht="44" customHeight="1" spans="1:14">
      <c r="A4" s="12"/>
      <c r="B4" s="11"/>
      <c r="C4" s="12"/>
      <c r="D4" s="12"/>
      <c r="E4" s="12"/>
      <c r="F4" s="11" t="s">
        <v>138</v>
      </c>
      <c r="G4" s="11" t="s">
        <v>139</v>
      </c>
      <c r="H4" s="12"/>
      <c r="I4" s="12"/>
      <c r="J4" s="11" t="s">
        <v>89</v>
      </c>
      <c r="K4" s="11">
        <f>SUM(K5:K7)</f>
        <v>1355</v>
      </c>
      <c r="L4" s="12"/>
      <c r="M4" s="12"/>
      <c r="N4" s="12"/>
    </row>
    <row r="5" s="3" customFormat="1" ht="117" customHeight="1" spans="1:14">
      <c r="A5" s="13">
        <v>1</v>
      </c>
      <c r="B5" s="3" t="s">
        <v>40</v>
      </c>
      <c r="C5" s="13" t="s">
        <v>140</v>
      </c>
      <c r="D5" s="3" t="s">
        <v>141</v>
      </c>
      <c r="E5" s="13" t="s">
        <v>64</v>
      </c>
      <c r="F5" s="14" t="s">
        <v>142</v>
      </c>
      <c r="G5" s="15" t="s">
        <v>143</v>
      </c>
      <c r="H5" s="13" t="s">
        <v>60</v>
      </c>
      <c r="I5" s="13" t="s">
        <v>61</v>
      </c>
      <c r="J5" s="16" t="s">
        <v>144</v>
      </c>
      <c r="K5" s="13">
        <v>638.87</v>
      </c>
      <c r="L5" s="16" t="s">
        <v>145</v>
      </c>
      <c r="M5" s="16" t="s">
        <v>146</v>
      </c>
    </row>
    <row r="6" s="3" customFormat="1" ht="199" customHeight="1" spans="1:14">
      <c r="A6" s="13">
        <v>2</v>
      </c>
      <c r="B6" s="3" t="s">
        <v>18</v>
      </c>
      <c r="C6" s="13" t="s">
        <v>147</v>
      </c>
      <c r="D6" s="3" t="s">
        <v>148</v>
      </c>
      <c r="E6" s="17" t="s">
        <v>149</v>
      </c>
      <c r="F6" s="14" t="s">
        <v>142</v>
      </c>
      <c r="G6" s="15" t="s">
        <v>143</v>
      </c>
      <c r="H6" s="17" t="s">
        <v>150</v>
      </c>
      <c r="I6" s="17" t="s">
        <v>151</v>
      </c>
      <c r="J6" s="16" t="s">
        <v>152</v>
      </c>
      <c r="K6" s="13">
        <v>318.47</v>
      </c>
      <c r="L6" s="13" t="s">
        <v>153</v>
      </c>
      <c r="M6" s="13" t="s">
        <v>154</v>
      </c>
    </row>
    <row r="7" s="3" customFormat="1" ht="115" customHeight="1" spans="1:14">
      <c r="A7" s="13">
        <v>3</v>
      </c>
      <c r="B7" s="13" t="s">
        <v>40</v>
      </c>
      <c r="C7" s="13" t="s">
        <v>155</v>
      </c>
      <c r="D7" s="3" t="s">
        <v>141</v>
      </c>
      <c r="E7" s="13" t="s">
        <v>156</v>
      </c>
      <c r="F7" s="14" t="s">
        <v>142</v>
      </c>
      <c r="G7" s="15" t="s">
        <v>143</v>
      </c>
      <c r="H7" s="17" t="s">
        <v>60</v>
      </c>
      <c r="I7" s="17" t="s">
        <v>61</v>
      </c>
      <c r="J7" s="16" t="s">
        <v>157</v>
      </c>
      <c r="K7" s="13">
        <v>397.66</v>
      </c>
      <c r="L7" s="16" t="s">
        <v>158</v>
      </c>
      <c r="M7" s="16" t="s">
        <v>159</v>
      </c>
    </row>
  </sheetData>
  <autoFilter xmlns:etc="http://www.wps.cn/officeDocument/2017/etCustomData" ref="A4:N7" etc:filterBottomFollowUsedRange="0">
    <extLst/>
  </autoFilter>
  <mergeCells count="12">
    <mergeCell ref="A2:K2"/>
    <mergeCell ref="F3:G3"/>
    <mergeCell ref="A3:A4"/>
    <mergeCell ref="B3:B4"/>
    <mergeCell ref="C3:C4"/>
    <mergeCell ref="D3:D4"/>
    <mergeCell ref="E3:E4"/>
    <mergeCell ref="H3:H4"/>
    <mergeCell ref="I3:I4"/>
    <mergeCell ref="L3:L4"/>
    <mergeCell ref="M3:M4"/>
    <mergeCell ref="N3:N4"/>
  </mergeCells>
  <printOptions horizontalCentered="1"/>
  <pageMargins left="1.10208333333333" right="0.904861111111111" top="0.865972222222222" bottom="0.66875" header="0.314583333333333" footer="0.472222222222222"/>
  <pageSetup paperSize="9" scale="4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00（原版）</vt:lpstr>
      <vt:lpstr>00</vt:lpstr>
      <vt:lpstr>00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文明审核</cp:lastModifiedBy>
  <dcterms:created xsi:type="dcterms:W3CDTF">2021-08-12T09:28:00Z</dcterms:created>
  <cp:lastPrinted>2021-10-24T02:45:00Z</cp:lastPrinted>
  <dcterms:modified xsi:type="dcterms:W3CDTF">2026-03-25T07:34:04Z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55DE9FC61D484FCB8FFC76FF47F0F856_13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